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6" windowWidth="14940" windowHeight="9156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Бюджет!$K$32</definedName>
    <definedName name="SIGN" localSheetId="0">Бюджет!#REF!</definedName>
    <definedName name="_xlnm.Print_Area" localSheetId="0">Бюджет!$A$1:$J$44</definedName>
  </definedNames>
  <calcPr calcId="125725"/>
</workbook>
</file>

<file path=xl/calcChain.xml><?xml version="1.0" encoding="utf-8"?>
<calcChain xmlns="http://schemas.openxmlformats.org/spreadsheetml/2006/main">
  <c r="I10" i="1"/>
  <c r="I31"/>
  <c r="E17"/>
  <c r="I17"/>
  <c r="P23"/>
  <c r="P22" s="1"/>
  <c r="O22"/>
  <c r="N23"/>
  <c r="F48" s="1"/>
  <c r="F47" s="1"/>
  <c r="M23"/>
  <c r="Q23" l="1"/>
  <c r="Q22" s="1"/>
  <c r="H32"/>
  <c r="E32"/>
  <c r="G29"/>
  <c r="F29"/>
  <c r="J28"/>
  <c r="H28"/>
  <c r="H31" s="1"/>
  <c r="I32"/>
  <c r="G27"/>
  <c r="F26"/>
  <c r="J23"/>
  <c r="J22"/>
  <c r="J21"/>
  <c r="J20"/>
  <c r="J19"/>
  <c r="G19"/>
  <c r="J18"/>
  <c r="F18"/>
  <c r="G18" s="1"/>
  <c r="J17"/>
  <c r="J16"/>
  <c r="J15"/>
  <c r="J14"/>
  <c r="J13"/>
  <c r="J12"/>
  <c r="E11"/>
  <c r="G11" s="1"/>
  <c r="J10"/>
  <c r="J9"/>
  <c r="H29" l="1"/>
  <c r="J11"/>
  <c r="J27"/>
  <c r="J32" s="1"/>
  <c r="I29"/>
  <c r="K28"/>
  <c r="K27"/>
  <c r="K26"/>
  <c r="K25"/>
  <c r="K24"/>
  <c r="K22"/>
  <c r="K18"/>
  <c r="K15"/>
  <c r="K12"/>
  <c r="K32"/>
  <c r="K31" l="1"/>
  <c r="K29" s="1"/>
  <c r="G26" l="1"/>
  <c r="E31"/>
  <c r="E29" s="1"/>
  <c r="J26"/>
  <c r="J31" s="1"/>
  <c r="J29" s="1"/>
  <c r="J24"/>
</calcChain>
</file>

<file path=xl/sharedStrings.xml><?xml version="1.0" encoding="utf-8"?>
<sst xmlns="http://schemas.openxmlformats.org/spreadsheetml/2006/main" count="72" uniqueCount="65">
  <si>
    <t>КЦСР</t>
  </si>
  <si>
    <t>Наименование КЦСР</t>
  </si>
  <si>
    <t>9210142030</t>
  </si>
  <si>
    <t>Строительство и реконструкция прочих автомобильных дорог общего пользования регионального и межмуниципального значения</t>
  </si>
  <si>
    <t>9210342100</t>
  </si>
  <si>
    <t>9210342130</t>
  </si>
  <si>
    <t>9210370603</t>
  </si>
  <si>
    <t>9230342550</t>
  </si>
  <si>
    <t>в том числе:</t>
  </si>
  <si>
    <t xml:space="preserve"> - региональный дорфонд</t>
  </si>
  <si>
    <t xml:space="preserve"> - федеральный дорфонд</t>
  </si>
  <si>
    <t>9210370604</t>
  </si>
  <si>
    <t>1</t>
  </si>
  <si>
    <t>2</t>
  </si>
  <si>
    <t>КВР</t>
  </si>
  <si>
    <t>6</t>
  </si>
  <si>
    <t xml:space="preserve"> - средства областного дорфонда</t>
  </si>
  <si>
    <t>85101R0210</t>
  </si>
  <si>
    <t xml:space="preserve"> - средства федерального дорфонда</t>
  </si>
  <si>
    <t>Итого дорожный фонд</t>
  </si>
  <si>
    <t xml:space="preserve">Факт на отчётную дату </t>
  </si>
  <si>
    <t>9210342110</t>
  </si>
  <si>
    <t>Предоставление субсидии дорожно-строительным организациям, осуществляющим дорожную деятельность на автомобильных дорогах регионального или межмуниципального значения Ульяновской области, на возмещение затрат, связанных с уплатой процентов по кредитам</t>
  </si>
  <si>
    <t>Мероприятия по развитию системы дорожного хозяйства Ульяновской области</t>
  </si>
  <si>
    <t>Обеспечение деятельности областного государственного казённого учреждения "Департамент автомобильных дорог Ульяновской области"</t>
  </si>
  <si>
    <t>Субсидии, предоставляемые в целях софинансирования расходных обязательств, возникающих в связи с проектированием, строительством (реконструкцией), капитальным ремонтом, ремонтом и содержанием велосипедных дорожек и велосипедных парковок</t>
  </si>
  <si>
    <t>Субсидии, предоставляемые в целях софинансирования расходных обязательств, возникающих в связи с ремонтом дворовых территорий многоквартирных домов и социальных объектов, проездов к дворовым территориям многоквартирных домов и социальным объектам населённых пунктов, подготовкой проектной документации, строительством, реконструкцией, капитальным ремонтом, ремонтом и содержанием (установкой дорожных знаков и нанесением горизонтальной разметки) автомобильных дорог общего пользования местного значения, мостов и иных искусственных дорожных сооружений на них, в том числе проектированием и строительством (реконструкцией) автомобильных дорог общего пользования местного значения с твёрдым покрытием до сельских населённых пунктов, не имеющих круглогодичной связи с сетью автомобильных дорог общего пользования</t>
  </si>
  <si>
    <t>93201R5676</t>
  </si>
  <si>
    <t>Реализация мероприятий по устойчивому развитию сельских территорий (субсидии на софинансирование развития сети автомобильных дорог, ведущих к общественно значимым объектам сельских насёленных пунктов, объектам производства и переработки сельскохозяйственной продукции)</t>
  </si>
  <si>
    <t>Субсидии на мероприятия по стимулированию программ развития жилищного строительства субъектов Российской Федерации *</t>
  </si>
  <si>
    <t>* - по ЦС  85101R0210 "Субсидии на мероприятия по стимулированию программ развития жилищного строительства субъектов Российской Федерации" средства составляют 81 055 210,0 руб., в том числе средства регионального дорожного фонда - 14 589 940,0 рублей, средства федерального бюджэета - 66 465 570,0 рублей (НЕ ДОРФОНД)</t>
  </si>
  <si>
    <t>тыс.руб.</t>
  </si>
  <si>
    <t xml:space="preserve">Уточнённый план на 2019 год </t>
  </si>
  <si>
    <t xml:space="preserve">Финансовое обеспечение расходов на предоставление организациям субсидий из областного бюджета Ульяновской области в целях финансового обеспечения их затрат в связи с осуществлением деятельности, направленной на повышение общего уровня общественной безопасности, правопорядка и безопасности среды обитания на территории Ульяновской области, в том числе посредством участия в решении вопросов организации и развития комплексной информационной среды, обеспечивающей прогнозирование, мониторинг, предупреждение и ликвидацию возможных угроз общественной безопасности, а также контроль устранения последствий чрезвычайных ситуаций и правонарушений в рамках повышения уровня безопасности дорожного движения в Ульяновской области </t>
  </si>
  <si>
    <t xml:space="preserve">В настоящее время вносятся изменения в ГП и Закон о бюджетет в части: </t>
  </si>
  <si>
    <t xml:space="preserve"> *  - дополнительного выделения средств в сумме 295676,519 тыс.рублей (уточнённаая сумма составит 480 000,0тыс.руб.)</t>
  </si>
  <si>
    <t xml:space="preserve"> ** - сокращения расходов на сумму 54 000,0 тыс.рублей (уточнённая сумма 57 925,0 тыс.руб.)</t>
  </si>
  <si>
    <t xml:space="preserve">Мероприятия, направленные на совершенствование организации дорожного движения </t>
  </si>
  <si>
    <t>1100080210</t>
  </si>
  <si>
    <t>Расходы, связанные с исполнением решений, принятых судебными органами</t>
  </si>
  <si>
    <t>Справочно: перефинансирование от фактически полученных доходов  в 2018 году составило 27710,1963 тыс.руб. В настоящее время вностся изменения в части уменьшения расходов дорожного фонда на 27710,1963 тыс.рублей.</t>
  </si>
  <si>
    <t>921R153930</t>
  </si>
  <si>
    <t>Финансовое обеспечение дорожной деятельности в рамках реализации национального проекта «Безопасные и качественные автомобильные дороги»</t>
  </si>
  <si>
    <t>Министерство промышленности и транспорта Ульяновской области</t>
  </si>
  <si>
    <t xml:space="preserve">КП январь -апрель </t>
  </si>
  <si>
    <t xml:space="preserve">Отклонение </t>
  </si>
  <si>
    <t>Предоставление субсидий из областного бюджета Ульяновской области на строительство (реконструкцию) автомобильных дорог в рамках реализации проектов по развитию территорий, в том числе погашение кредиторской задолженности</t>
  </si>
  <si>
    <t>8510170450</t>
  </si>
  <si>
    <t>КП на июнь</t>
  </si>
  <si>
    <t>** по ЦС1100080210  оплата испонительного листа перед ФГУП "Почта России" план 10004,65616 т.р.</t>
  </si>
  <si>
    <t>9210153900</t>
  </si>
  <si>
    <t>Иные межбюджетные трансферты на финансовое обеспечение дорожной деятельности</t>
  </si>
  <si>
    <t xml:space="preserve">Иные межбюджетные трансферты на финансовое обеспечение дорожной деятельности </t>
  </si>
  <si>
    <t>в том числе МБТ (ВР 500)</t>
  </si>
  <si>
    <t>всего</t>
  </si>
  <si>
    <t>Федер.</t>
  </si>
  <si>
    <t>Обл.</t>
  </si>
  <si>
    <t>Жилище</t>
  </si>
  <si>
    <t>923R254180</t>
  </si>
  <si>
    <t>Руководитель</t>
  </si>
  <si>
    <t>Главный бухгалтер</t>
  </si>
  <si>
    <t>Д.А.Вавилин</t>
  </si>
  <si>
    <t>В.А.Шамшина</t>
  </si>
  <si>
    <t xml:space="preserve">Отчет об использовании в 2019 году бюджетных ассигнований дорожного фонда </t>
  </si>
  <si>
    <t xml:space="preserve">Ульяновской области </t>
  </si>
</sst>
</file>

<file path=xl/styles.xml><?xml version="1.0" encoding="utf-8"?>
<styleSheet xmlns="http://schemas.openxmlformats.org/spreadsheetml/2006/main">
  <numFmts count="4">
    <numFmt numFmtId="164" formatCode="?"/>
    <numFmt numFmtId="165" formatCode="#,##0.0"/>
    <numFmt numFmtId="166" formatCode="0.0000000000%"/>
    <numFmt numFmtId="167" formatCode="0.0"/>
  </numFmts>
  <fonts count="6">
    <font>
      <sz val="10"/>
      <name val="Arial"/>
    </font>
    <font>
      <sz val="14"/>
      <name val="PT Astra Serif"/>
      <family val="1"/>
      <charset val="204"/>
    </font>
    <font>
      <b/>
      <sz val="14"/>
      <name val="PT Astra Serif"/>
      <family val="1"/>
      <charset val="204"/>
    </font>
    <font>
      <i/>
      <sz val="14"/>
      <name val="PT Astra Serif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1" fillId="2" borderId="0" xfId="0" applyFont="1" applyFill="1" applyBorder="1" applyAlignment="1" applyProtection="1">
      <alignment wrapText="1"/>
    </xf>
    <xf numFmtId="165" fontId="1" fillId="2" borderId="0" xfId="0" applyNumberFormat="1" applyFont="1" applyFill="1" applyBorder="1" applyAlignment="1" applyProtection="1">
      <alignment horizontal="center" wrapText="1"/>
    </xf>
    <xf numFmtId="165" fontId="1" fillId="2" borderId="0" xfId="0" applyNumberFormat="1" applyFont="1" applyFill="1" applyBorder="1" applyAlignment="1" applyProtection="1">
      <alignment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3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/>
    <xf numFmtId="0" fontId="3" fillId="2" borderId="0" xfId="0" applyFont="1" applyFill="1"/>
    <xf numFmtId="0" fontId="2" fillId="2" borderId="0" xfId="0" applyFont="1" applyFill="1"/>
    <xf numFmtId="49" fontId="1" fillId="2" borderId="1" xfId="0" applyNumberFormat="1" applyFont="1" applyFill="1" applyBorder="1" applyAlignment="1" applyProtection="1">
      <alignment horizontal="left" vertical="center" wrapText="1"/>
    </xf>
    <xf numFmtId="164" fontId="1" fillId="2" borderId="1" xfId="0" applyNumberFormat="1" applyFont="1" applyFill="1" applyBorder="1" applyAlignment="1" applyProtection="1">
      <alignment horizontal="left" vertical="center" wrapText="1"/>
    </xf>
    <xf numFmtId="165" fontId="1" fillId="2" borderId="1" xfId="0" applyNumberFormat="1" applyFont="1" applyFill="1" applyBorder="1" applyAlignment="1" applyProtection="1">
      <alignment horizontal="center" vertical="center" wrapText="1"/>
    </xf>
    <xf numFmtId="166" fontId="1" fillId="2" borderId="0" xfId="0" applyNumberFormat="1" applyFont="1" applyFill="1" applyBorder="1" applyAlignment="1">
      <alignment horizontal="left" vertical="center"/>
    </xf>
    <xf numFmtId="166" fontId="3" fillId="2" borderId="0" xfId="0" applyNumberFormat="1" applyFont="1" applyFill="1" applyBorder="1" applyAlignment="1">
      <alignment horizontal="left"/>
    </xf>
    <xf numFmtId="165" fontId="2" fillId="2" borderId="1" xfId="0" applyNumberFormat="1" applyFont="1" applyFill="1" applyBorder="1" applyAlignment="1" applyProtection="1">
      <alignment horizontal="center"/>
    </xf>
    <xf numFmtId="165" fontId="2" fillId="2" borderId="1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right"/>
    </xf>
    <xf numFmtId="167" fontId="4" fillId="2" borderId="1" xfId="0" applyNumberFormat="1" applyFont="1" applyFill="1" applyBorder="1" applyAlignment="1" applyProtection="1">
      <alignment horizontal="center" vertical="center" wrapText="1"/>
    </xf>
    <xf numFmtId="167" fontId="5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 applyProtection="1">
      <alignment horizontal="center" vertical="center" wrapText="1"/>
    </xf>
    <xf numFmtId="49" fontId="1" fillId="2" borderId="7" xfId="0" applyNumberFormat="1" applyFont="1" applyFill="1" applyBorder="1" applyAlignment="1" applyProtection="1">
      <alignment horizontal="left" vertical="center" wrapText="1"/>
    </xf>
    <xf numFmtId="166" fontId="4" fillId="2" borderId="1" xfId="0" applyNumberFormat="1" applyFont="1" applyFill="1" applyBorder="1" applyAlignment="1">
      <alignment horizontal="center" vertical="center"/>
    </xf>
    <xf numFmtId="166" fontId="5" fillId="2" borderId="1" xfId="0" applyNumberFormat="1" applyFont="1" applyFill="1" applyBorder="1" applyAlignment="1">
      <alignment horizontal="center" vertical="center"/>
    </xf>
    <xf numFmtId="167" fontId="5" fillId="2" borderId="1" xfId="0" applyNumberFormat="1" applyFont="1" applyFill="1" applyBorder="1" applyAlignment="1">
      <alignment horizontal="center" vertical="center"/>
    </xf>
    <xf numFmtId="165" fontId="1" fillId="2" borderId="0" xfId="0" applyNumberFormat="1" applyFont="1" applyFill="1" applyAlignment="1">
      <alignment horizontal="center"/>
    </xf>
    <xf numFmtId="0" fontId="2" fillId="2" borderId="0" xfId="0" applyFont="1" applyFill="1" applyBorder="1" applyAlignment="1" applyProtection="1">
      <alignment horizontal="center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left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0" fontId="1" fillId="2" borderId="1" xfId="0" applyFont="1" applyFill="1" applyBorder="1" applyAlignment="1">
      <alignment horizontal="left"/>
    </xf>
    <xf numFmtId="49" fontId="1" fillId="2" borderId="9" xfId="0" applyNumberFormat="1" applyFont="1" applyFill="1" applyBorder="1" applyAlignment="1" applyProtection="1">
      <alignment horizontal="left" vertical="center" wrapText="1"/>
    </xf>
    <xf numFmtId="4" fontId="2" fillId="2" borderId="1" xfId="0" applyNumberFormat="1" applyFont="1" applyFill="1" applyBorder="1" applyAlignment="1" applyProtection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4" fontId="3" fillId="2" borderId="1" xfId="0" applyNumberFormat="1" applyFont="1" applyFill="1" applyBorder="1" applyAlignment="1" applyProtection="1">
      <alignment horizontal="center" vertical="center" wrapText="1"/>
    </xf>
    <xf numFmtId="0" fontId="1" fillId="2" borderId="0" xfId="0" applyFont="1" applyFill="1" applyAlignment="1">
      <alignment horizontal="left"/>
    </xf>
    <xf numFmtId="165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center"/>
    </xf>
    <xf numFmtId="0" fontId="2" fillId="2" borderId="1" xfId="0" applyFont="1" applyFill="1" applyBorder="1" applyAlignment="1">
      <alignment horizontal="left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49" fontId="2" fillId="2" borderId="3" xfId="0" applyNumberFormat="1" applyFont="1" applyFill="1" applyBorder="1" applyAlignment="1" applyProtection="1">
      <alignment horizontal="center" vertical="center" wrapText="1"/>
    </xf>
    <xf numFmtId="49" fontId="2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left"/>
    </xf>
    <xf numFmtId="0" fontId="1" fillId="2" borderId="0" xfId="0" applyFont="1" applyFill="1" applyAlignment="1">
      <alignment horizontal="left" wrapText="1"/>
    </xf>
    <xf numFmtId="0" fontId="2" fillId="2" borderId="8" xfId="0" applyFont="1" applyFill="1" applyBorder="1" applyAlignment="1">
      <alignment horizontal="center"/>
    </xf>
    <xf numFmtId="165" fontId="1" fillId="2" borderId="0" xfId="0" applyNumberFormat="1" applyFont="1" applyFill="1" applyAlignment="1">
      <alignment horizontal="left" wrapText="1"/>
    </xf>
    <xf numFmtId="4" fontId="1" fillId="2" borderId="0" xfId="0" applyNumberFormat="1" applyFont="1" applyFill="1" applyAlignment="1">
      <alignment horizontal="left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165" fontId="2" fillId="2" borderId="5" xfId="0" applyNumberFormat="1" applyFont="1" applyFill="1" applyBorder="1" applyAlignment="1" applyProtection="1">
      <alignment horizontal="center" vertical="center" wrapText="1"/>
    </xf>
    <xf numFmtId="165" fontId="2" fillId="2" borderId="6" xfId="0" applyNumberFormat="1" applyFont="1" applyFill="1" applyBorder="1" applyAlignment="1" applyProtection="1">
      <alignment horizontal="center" vertical="center" wrapText="1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49" fontId="3" fillId="2" borderId="4" xfId="0" applyNumberFormat="1" applyFont="1" applyFill="1" applyBorder="1" applyAlignment="1" applyProtection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49" fontId="2" fillId="2" borderId="6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Q48"/>
  <sheetViews>
    <sheetView showGridLines="0" tabSelected="1" view="pageBreakPreview" topLeftCell="A2" zoomScale="75" zoomScaleNormal="100" zoomScaleSheetLayoutView="75" workbookViewId="0">
      <selection activeCell="A4" sqref="A4"/>
    </sheetView>
  </sheetViews>
  <sheetFormatPr defaultColWidth="8.88671875" defaultRowHeight="18"/>
  <cols>
    <col min="1" max="1" width="20.5546875" style="2" bestFit="1" customWidth="1"/>
    <col min="2" max="2" width="5.5546875" style="2" hidden="1" customWidth="1"/>
    <col min="3" max="3" width="84" style="2" customWidth="1"/>
    <col min="4" max="4" width="8.5546875" style="2" customWidth="1"/>
    <col min="5" max="5" width="22.6640625" style="27" customWidth="1"/>
    <col min="6" max="7" width="15.44140625" style="27" hidden="1" customWidth="1"/>
    <col min="8" max="8" width="19.6640625" style="27" hidden="1" customWidth="1"/>
    <col min="9" max="9" width="21.109375" style="27" customWidth="1"/>
    <col min="10" max="10" width="20.5546875" style="27" customWidth="1"/>
    <col min="11" max="11" width="20.5546875" style="27" hidden="1" customWidth="1"/>
    <col min="12" max="12" width="0" style="2" hidden="1" customWidth="1"/>
    <col min="13" max="13" width="22.109375" style="2" hidden="1" customWidth="1"/>
    <col min="14" max="14" width="20.88671875" style="2" hidden="1" customWidth="1"/>
    <col min="15" max="15" width="14.33203125" style="2" hidden="1" customWidth="1"/>
    <col min="16" max="16" width="17.6640625" style="2" hidden="1" customWidth="1"/>
    <col min="17" max="17" width="15.5546875" style="2" hidden="1" customWidth="1"/>
    <col min="18" max="37" width="0" style="2" hidden="1" customWidth="1"/>
    <col min="38" max="16384" width="8.88671875" style="2"/>
  </cols>
  <sheetData>
    <row r="1" spans="1:11" ht="52.95" hidden="1" customHeight="1">
      <c r="A1" s="52" t="s">
        <v>40</v>
      </c>
      <c r="B1" s="52"/>
      <c r="C1" s="52"/>
      <c r="D1" s="52"/>
      <c r="E1" s="52"/>
      <c r="F1" s="52"/>
      <c r="G1" s="52"/>
      <c r="H1" s="52"/>
      <c r="I1" s="52"/>
      <c r="J1" s="52"/>
      <c r="K1" s="2"/>
    </row>
    <row r="2" spans="1:11">
      <c r="A2" s="42" t="s">
        <v>63</v>
      </c>
      <c r="B2" s="42"/>
      <c r="C2" s="42"/>
      <c r="D2" s="42"/>
      <c r="E2" s="42"/>
      <c r="F2" s="42"/>
      <c r="G2" s="42"/>
      <c r="H2" s="42"/>
      <c r="I2" s="42"/>
      <c r="J2" s="42"/>
      <c r="K2" s="28"/>
    </row>
    <row r="3" spans="1:11">
      <c r="A3" s="42" t="s">
        <v>64</v>
      </c>
      <c r="B3" s="42"/>
      <c r="C3" s="42"/>
      <c r="D3" s="42"/>
      <c r="E3" s="42"/>
      <c r="F3" s="42"/>
      <c r="G3" s="42"/>
      <c r="H3" s="42"/>
      <c r="I3" s="42"/>
      <c r="J3" s="42"/>
      <c r="K3" s="28"/>
    </row>
    <row r="4" spans="1:11">
      <c r="C4" s="3"/>
      <c r="D4" s="3"/>
      <c r="E4" s="4"/>
      <c r="F4" s="4"/>
      <c r="G4" s="4"/>
      <c r="H4" s="4"/>
      <c r="I4" s="4"/>
      <c r="K4" s="5" t="s">
        <v>31</v>
      </c>
    </row>
    <row r="5" spans="1:11">
      <c r="A5" s="44" t="s">
        <v>0</v>
      </c>
      <c r="B5" s="44" t="s">
        <v>14</v>
      </c>
      <c r="C5" s="44" t="s">
        <v>1</v>
      </c>
      <c r="D5" s="60"/>
      <c r="E5" s="41" t="s">
        <v>32</v>
      </c>
      <c r="F5" s="41"/>
      <c r="G5" s="41"/>
      <c r="H5" s="55" t="s">
        <v>44</v>
      </c>
      <c r="I5" s="41" t="s">
        <v>20</v>
      </c>
      <c r="J5" s="41" t="s">
        <v>45</v>
      </c>
      <c r="K5" s="41" t="s">
        <v>48</v>
      </c>
    </row>
    <row r="6" spans="1:11" ht="39" customHeight="1">
      <c r="A6" s="44"/>
      <c r="B6" s="44"/>
      <c r="C6" s="44"/>
      <c r="D6" s="61"/>
      <c r="E6" s="41"/>
      <c r="F6" s="41"/>
      <c r="G6" s="41"/>
      <c r="H6" s="56"/>
      <c r="I6" s="41"/>
      <c r="J6" s="41"/>
      <c r="K6" s="41"/>
    </row>
    <row r="7" spans="1:11" s="1" customFormat="1">
      <c r="A7" s="6" t="s">
        <v>12</v>
      </c>
      <c r="B7" s="6" t="s">
        <v>13</v>
      </c>
      <c r="C7" s="6" t="s">
        <v>13</v>
      </c>
      <c r="D7" s="6"/>
      <c r="E7" s="7">
        <v>3</v>
      </c>
      <c r="F7" s="7">
        <v>5</v>
      </c>
      <c r="G7" s="7" t="s">
        <v>15</v>
      </c>
      <c r="H7" s="7"/>
      <c r="I7" s="7">
        <v>4</v>
      </c>
      <c r="J7" s="7">
        <v>5</v>
      </c>
      <c r="K7" s="7">
        <v>6</v>
      </c>
    </row>
    <row r="8" spans="1:11">
      <c r="A8" s="46" t="s">
        <v>43</v>
      </c>
      <c r="B8" s="47"/>
      <c r="C8" s="47"/>
      <c r="D8" s="47"/>
      <c r="E8" s="47"/>
      <c r="F8" s="47"/>
      <c r="G8" s="47"/>
      <c r="H8" s="47"/>
      <c r="I8" s="47"/>
      <c r="J8" s="48"/>
      <c r="K8" s="8"/>
    </row>
    <row r="9" spans="1:11" ht="41.4" customHeight="1">
      <c r="A9" s="6" t="s">
        <v>2</v>
      </c>
      <c r="B9" s="29"/>
      <c r="C9" s="11" t="s">
        <v>3</v>
      </c>
      <c r="D9" s="11"/>
      <c r="E9" s="37">
        <v>16234801</v>
      </c>
      <c r="F9" s="38"/>
      <c r="G9" s="38"/>
      <c r="H9" s="37">
        <v>2687</v>
      </c>
      <c r="I9" s="37">
        <v>11728721</v>
      </c>
      <c r="J9" s="37">
        <f>E9-I9</f>
        <v>4506080</v>
      </c>
      <c r="K9" s="13">
        <v>9600.2000000000007</v>
      </c>
    </row>
    <row r="10" spans="1:11" ht="41.4" customHeight="1">
      <c r="A10" s="22" t="s">
        <v>50</v>
      </c>
      <c r="B10" s="23" t="s">
        <v>51</v>
      </c>
      <c r="C10" s="33" t="s">
        <v>52</v>
      </c>
      <c r="D10" s="11"/>
      <c r="E10" s="37">
        <v>500000000</v>
      </c>
      <c r="F10" s="38"/>
      <c r="G10" s="38"/>
      <c r="H10" s="37"/>
      <c r="I10" s="37">
        <f>I11</f>
        <v>500000000</v>
      </c>
      <c r="J10" s="37">
        <f>E10-I10</f>
        <v>0</v>
      </c>
      <c r="K10" s="13"/>
    </row>
    <row r="11" spans="1:11" s="9" customFormat="1">
      <c r="A11" s="57" t="s">
        <v>18</v>
      </c>
      <c r="B11" s="58"/>
      <c r="C11" s="59"/>
      <c r="D11" s="31"/>
      <c r="E11" s="39">
        <f>E10</f>
        <v>500000000</v>
      </c>
      <c r="F11" s="39">
        <v>79936.899999999994</v>
      </c>
      <c r="G11" s="39">
        <f>E11+F11</f>
        <v>500079936.89999998</v>
      </c>
      <c r="H11" s="39">
        <v>0</v>
      </c>
      <c r="I11" s="39">
        <v>500000000</v>
      </c>
      <c r="J11" s="39">
        <f>E11-I11</f>
        <v>0</v>
      </c>
      <c r="K11" s="13">
        <v>81808.899999999994</v>
      </c>
    </row>
    <row r="12" spans="1:11" ht="100.95" customHeight="1">
      <c r="A12" s="6" t="s">
        <v>4</v>
      </c>
      <c r="B12" s="29"/>
      <c r="C12" s="11" t="s">
        <v>22</v>
      </c>
      <c r="D12" s="11"/>
      <c r="E12" s="37">
        <v>22589751.739999998</v>
      </c>
      <c r="F12" s="38"/>
      <c r="G12" s="38"/>
      <c r="H12" s="37">
        <v>0</v>
      </c>
      <c r="I12" s="37">
        <v>22589751.739999998</v>
      </c>
      <c r="J12" s="37">
        <f t="shared" ref="J12:J24" si="0">E12-I12</f>
        <v>0</v>
      </c>
      <c r="K12" s="13">
        <f t="shared" ref="K12:K27" si="1">H12-I12</f>
        <v>-22589751.739999998</v>
      </c>
    </row>
    <row r="13" spans="1:11" ht="40.950000000000003" customHeight="1">
      <c r="A13" s="6" t="s">
        <v>21</v>
      </c>
      <c r="B13" s="29"/>
      <c r="C13" s="11" t="s">
        <v>23</v>
      </c>
      <c r="D13" s="11"/>
      <c r="E13" s="37">
        <v>1812179328.02</v>
      </c>
      <c r="F13" s="38"/>
      <c r="G13" s="38"/>
      <c r="H13" s="37">
        <v>537359.43999999994</v>
      </c>
      <c r="I13" s="37">
        <v>1710515432.95</v>
      </c>
      <c r="J13" s="37">
        <f t="shared" si="0"/>
        <v>101663895.06999993</v>
      </c>
      <c r="K13" s="13">
        <v>108705.8</v>
      </c>
    </row>
    <row r="14" spans="1:11" ht="43.2" customHeight="1">
      <c r="A14" s="6" t="s">
        <v>5</v>
      </c>
      <c r="B14" s="29"/>
      <c r="C14" s="11" t="s">
        <v>24</v>
      </c>
      <c r="D14" s="11"/>
      <c r="E14" s="37">
        <v>457838272.54000002</v>
      </c>
      <c r="F14" s="38"/>
      <c r="G14" s="38"/>
      <c r="H14" s="37">
        <v>200772.03</v>
      </c>
      <c r="I14" s="37">
        <v>437635919.75999999</v>
      </c>
      <c r="J14" s="37">
        <f t="shared" si="0"/>
        <v>20202352.780000031</v>
      </c>
      <c r="K14" s="13">
        <v>30302.29</v>
      </c>
    </row>
    <row r="15" spans="1:11" ht="82.2" customHeight="1">
      <c r="A15" s="6" t="s">
        <v>6</v>
      </c>
      <c r="B15" s="29"/>
      <c r="C15" s="11" t="s">
        <v>25</v>
      </c>
      <c r="D15" s="11"/>
      <c r="E15" s="37">
        <v>45760480</v>
      </c>
      <c r="F15" s="38"/>
      <c r="G15" s="38"/>
      <c r="H15" s="37">
        <v>0</v>
      </c>
      <c r="I15" s="37">
        <v>32666177.050000001</v>
      </c>
      <c r="J15" s="37">
        <f t="shared" si="0"/>
        <v>13094302.949999999</v>
      </c>
      <c r="K15" s="13">
        <f t="shared" si="1"/>
        <v>-32666177.050000001</v>
      </c>
    </row>
    <row r="16" spans="1:11" ht="260.39999999999998" customHeight="1">
      <c r="A16" s="6" t="s">
        <v>11</v>
      </c>
      <c r="B16" s="29"/>
      <c r="C16" s="12" t="s">
        <v>26</v>
      </c>
      <c r="D16" s="12"/>
      <c r="E16" s="37">
        <v>761448306.42999995</v>
      </c>
      <c r="F16" s="38"/>
      <c r="G16" s="38"/>
      <c r="H16" s="37">
        <v>320500</v>
      </c>
      <c r="I16" s="37">
        <v>595491188.44000006</v>
      </c>
      <c r="J16" s="37">
        <f t="shared" si="0"/>
        <v>165957117.98999989</v>
      </c>
      <c r="K16" s="13">
        <v>20787.2</v>
      </c>
    </row>
    <row r="17" spans="1:17" ht="54">
      <c r="A17" s="6" t="s">
        <v>41</v>
      </c>
      <c r="B17" s="29"/>
      <c r="C17" s="11" t="s">
        <v>42</v>
      </c>
      <c r="D17" s="11"/>
      <c r="E17" s="37">
        <f>E18+E19</f>
        <v>1760127400</v>
      </c>
      <c r="F17" s="38"/>
      <c r="G17" s="38"/>
      <c r="H17" s="37">
        <v>0</v>
      </c>
      <c r="I17" s="37">
        <f>I18+I19</f>
        <v>1729862063.8299999</v>
      </c>
      <c r="J17" s="37">
        <f t="shared" si="0"/>
        <v>30265336.170000076</v>
      </c>
      <c r="K17" s="13">
        <v>81808.899999999994</v>
      </c>
    </row>
    <row r="18" spans="1:17" s="9" customFormat="1">
      <c r="A18" s="54" t="s">
        <v>16</v>
      </c>
      <c r="B18" s="54"/>
      <c r="C18" s="54"/>
      <c r="D18" s="31"/>
      <c r="E18" s="39">
        <v>540000000</v>
      </c>
      <c r="F18" s="39" t="e">
        <f>#REF!-F19</f>
        <v>#REF!</v>
      </c>
      <c r="G18" s="39" t="e">
        <f>E18+F18</f>
        <v>#REF!</v>
      </c>
      <c r="H18" s="39">
        <v>0</v>
      </c>
      <c r="I18" s="39">
        <v>521284938.87</v>
      </c>
      <c r="J18" s="37">
        <f>E18-I18</f>
        <v>18715061.129999995</v>
      </c>
      <c r="K18" s="13">
        <f t="shared" si="1"/>
        <v>-521284938.87</v>
      </c>
    </row>
    <row r="19" spans="1:17" s="9" customFormat="1">
      <c r="A19" s="54" t="s">
        <v>18</v>
      </c>
      <c r="B19" s="54"/>
      <c r="C19" s="54"/>
      <c r="D19" s="31"/>
      <c r="E19" s="39">
        <v>1220127400</v>
      </c>
      <c r="F19" s="39">
        <v>79936.899999999994</v>
      </c>
      <c r="G19" s="39">
        <f>E19+F19</f>
        <v>1220207336.9000001</v>
      </c>
      <c r="H19" s="39">
        <v>0</v>
      </c>
      <c r="I19" s="37">
        <v>1208577124.96</v>
      </c>
      <c r="J19" s="37">
        <f>E19-I19</f>
        <v>11550275.039999962</v>
      </c>
      <c r="K19" s="13">
        <v>81808.899999999994</v>
      </c>
    </row>
    <row r="20" spans="1:17" ht="36">
      <c r="A20" s="6" t="s">
        <v>7</v>
      </c>
      <c r="B20" s="6"/>
      <c r="C20" s="11" t="s">
        <v>37</v>
      </c>
      <c r="D20" s="12"/>
      <c r="E20" s="37">
        <v>51437891.240000002</v>
      </c>
      <c r="F20" s="37"/>
      <c r="G20" s="37"/>
      <c r="H20" s="37">
        <v>0</v>
      </c>
      <c r="I20" s="37">
        <v>50515008.240000002</v>
      </c>
      <c r="J20" s="37">
        <f>E20-I20</f>
        <v>922883</v>
      </c>
      <c r="K20" s="13">
        <v>103190.93</v>
      </c>
      <c r="M20" s="51" t="s">
        <v>57</v>
      </c>
      <c r="N20" s="51"/>
      <c r="O20" s="51"/>
      <c r="P20" s="51"/>
      <c r="Q20" s="51"/>
    </row>
    <row r="21" spans="1:17" ht="255.6" customHeight="1">
      <c r="A21" s="6" t="s">
        <v>58</v>
      </c>
      <c r="B21" s="6"/>
      <c r="C21" s="12" t="s">
        <v>33</v>
      </c>
      <c r="D21" s="11"/>
      <c r="E21" s="37">
        <v>650479217.16999996</v>
      </c>
      <c r="F21" s="37"/>
      <c r="G21" s="37"/>
      <c r="H21" s="37">
        <v>135093.35999999999</v>
      </c>
      <c r="I21" s="37">
        <v>588000000</v>
      </c>
      <c r="J21" s="37">
        <f t="shared" si="0"/>
        <v>62479217.169999957</v>
      </c>
      <c r="K21" s="13">
        <v>28205.1</v>
      </c>
      <c r="M21" s="21" t="s">
        <v>55</v>
      </c>
      <c r="N21" s="21" t="s">
        <v>56</v>
      </c>
      <c r="O21" s="21" t="s">
        <v>54</v>
      </c>
      <c r="P21" s="21" t="s">
        <v>55</v>
      </c>
      <c r="Q21" s="21" t="s">
        <v>56</v>
      </c>
    </row>
    <row r="22" spans="1:17" ht="36">
      <c r="A22" s="6" t="s">
        <v>17</v>
      </c>
      <c r="B22" s="29"/>
      <c r="C22" s="11" t="s">
        <v>29</v>
      </c>
      <c r="D22" s="11"/>
      <c r="E22" s="37">
        <v>19003953.57</v>
      </c>
      <c r="F22" s="38"/>
      <c r="G22" s="38"/>
      <c r="H22" s="37">
        <v>0</v>
      </c>
      <c r="I22" s="37">
        <v>14589940</v>
      </c>
      <c r="J22" s="37">
        <f t="shared" si="0"/>
        <v>4414013.57</v>
      </c>
      <c r="K22" s="13">
        <f t="shared" si="1"/>
        <v>-14589940</v>
      </c>
      <c r="M22" s="24">
        <v>0.81999997285799997</v>
      </c>
      <c r="N22" s="24">
        <v>0.180000027142</v>
      </c>
      <c r="O22" s="19">
        <f>O23</f>
        <v>71723.38</v>
      </c>
      <c r="P22" s="19">
        <f>P23</f>
        <v>58813.169653284021</v>
      </c>
      <c r="Q22" s="19">
        <f t="shared" ref="Q22" si="2">Q23</f>
        <v>12910.210346715981</v>
      </c>
    </row>
    <row r="23" spans="1:17" ht="72">
      <c r="A23" s="6" t="s">
        <v>47</v>
      </c>
      <c r="B23" s="29"/>
      <c r="C23" s="11" t="s">
        <v>46</v>
      </c>
      <c r="D23" s="11"/>
      <c r="E23" s="37">
        <v>7340000</v>
      </c>
      <c r="F23" s="38"/>
      <c r="G23" s="38"/>
      <c r="H23" s="37"/>
      <c r="I23" s="37">
        <v>7340000</v>
      </c>
      <c r="J23" s="37">
        <f t="shared" si="0"/>
        <v>0</v>
      </c>
      <c r="K23" s="13">
        <v>0</v>
      </c>
      <c r="M23" s="25">
        <f>M22</f>
        <v>0.81999997285799997</v>
      </c>
      <c r="N23" s="25">
        <f t="shared" ref="N23" si="3">N22</f>
        <v>0.180000027142</v>
      </c>
      <c r="O23" s="26">
        <v>71723.38</v>
      </c>
      <c r="P23" s="20">
        <f>O23*M23</f>
        <v>58813.169653284021</v>
      </c>
      <c r="Q23" s="20">
        <f>O23*N23</f>
        <v>12910.210346715981</v>
      </c>
    </row>
    <row r="24" spans="1:17" ht="90">
      <c r="A24" s="6" t="s">
        <v>27</v>
      </c>
      <c r="B24" s="6"/>
      <c r="C24" s="12" t="s">
        <v>28</v>
      </c>
      <c r="D24" s="12"/>
      <c r="E24" s="37">
        <v>284623600</v>
      </c>
      <c r="F24" s="37"/>
      <c r="G24" s="37"/>
      <c r="H24" s="37">
        <v>0</v>
      </c>
      <c r="I24" s="37">
        <v>275297822</v>
      </c>
      <c r="J24" s="37">
        <f t="shared" si="0"/>
        <v>9325778</v>
      </c>
      <c r="K24" s="13">
        <f t="shared" si="1"/>
        <v>-275297822</v>
      </c>
      <c r="O24" s="11"/>
    </row>
    <row r="25" spans="1:17" s="9" customFormat="1">
      <c r="A25" s="45" t="s">
        <v>8</v>
      </c>
      <c r="B25" s="45"/>
      <c r="C25" s="45"/>
      <c r="D25" s="31"/>
      <c r="E25" s="39"/>
      <c r="F25" s="39"/>
      <c r="G25" s="39"/>
      <c r="H25" s="39"/>
      <c r="I25" s="39"/>
      <c r="J25" s="37"/>
      <c r="K25" s="13">
        <f t="shared" si="1"/>
        <v>0</v>
      </c>
    </row>
    <row r="26" spans="1:17" s="9" customFormat="1">
      <c r="A26" s="45" t="s">
        <v>16</v>
      </c>
      <c r="B26" s="45"/>
      <c r="C26" s="45"/>
      <c r="D26" s="31"/>
      <c r="E26" s="39">
        <v>166983310</v>
      </c>
      <c r="F26" s="39" t="e">
        <f>#REF!-F27</f>
        <v>#REF!</v>
      </c>
      <c r="G26" s="39" t="e">
        <f>E26+F26</f>
        <v>#REF!</v>
      </c>
      <c r="H26" s="39">
        <v>0</v>
      </c>
      <c r="I26" s="39">
        <v>161512051.55000001</v>
      </c>
      <c r="J26" s="37">
        <f>E26-I26</f>
        <v>5471258.4499999881</v>
      </c>
      <c r="K26" s="13">
        <f t="shared" si="1"/>
        <v>-161512051.55000001</v>
      </c>
      <c r="M26" s="14">
        <v>0.58668084151</v>
      </c>
    </row>
    <row r="27" spans="1:17" s="9" customFormat="1">
      <c r="A27" s="45" t="s">
        <v>18</v>
      </c>
      <c r="B27" s="45"/>
      <c r="C27" s="45"/>
      <c r="D27" s="31"/>
      <c r="E27" s="39">
        <v>117640290</v>
      </c>
      <c r="F27" s="39">
        <v>79936.899999999994</v>
      </c>
      <c r="G27" s="39">
        <f>E27+F27</f>
        <v>117720226.90000001</v>
      </c>
      <c r="H27" s="39">
        <v>0</v>
      </c>
      <c r="I27" s="39">
        <v>113785770.45</v>
      </c>
      <c r="J27" s="37">
        <f>E27-I27</f>
        <v>3854519.549999997</v>
      </c>
      <c r="K27" s="13">
        <f t="shared" si="1"/>
        <v>-113785770.45</v>
      </c>
      <c r="M27" s="15">
        <v>0.41331915849</v>
      </c>
    </row>
    <row r="28" spans="1:17" ht="36">
      <c r="A28" s="11" t="s">
        <v>38</v>
      </c>
      <c r="B28" s="11"/>
      <c r="C28" s="11" t="s">
        <v>39</v>
      </c>
      <c r="D28" s="11"/>
      <c r="E28" s="37">
        <v>17042491.989999998</v>
      </c>
      <c r="F28" s="37"/>
      <c r="G28" s="37"/>
      <c r="H28" s="37">
        <f>14004.65616+3037.83583</f>
        <v>17042.491990000002</v>
      </c>
      <c r="I28" s="37">
        <v>17042491.989999998</v>
      </c>
      <c r="J28" s="37">
        <f>E28-I28</f>
        <v>0</v>
      </c>
      <c r="K28" s="13">
        <f>H28-I28</f>
        <v>-17025449.498009998</v>
      </c>
    </row>
    <row r="29" spans="1:17" s="10" customFormat="1" ht="17.399999999999999">
      <c r="A29" s="43" t="s">
        <v>19</v>
      </c>
      <c r="B29" s="43"/>
      <c r="C29" s="43"/>
      <c r="D29" s="30"/>
      <c r="E29" s="34">
        <f>E31+E32</f>
        <v>6406105493.6999998</v>
      </c>
      <c r="F29" s="34" t="e">
        <f>#REF!+#REF!+#REF!+#REF!+#REF!+#REF!+#REF!+#REF!+#REF!+#REF!+#REF!</f>
        <v>#REF!</v>
      </c>
      <c r="G29" s="34" t="e">
        <f>#REF!+#REF!+#REF!+#REF!+#REF!+#REF!+#REF!+#REF!+#REF!+#REF!+#REF!</f>
        <v>#REF!</v>
      </c>
      <c r="H29" s="34">
        <f>H31+H32</f>
        <v>1213454.3219900001</v>
      </c>
      <c r="I29" s="34">
        <f t="shared" ref="I29:J29" si="4">I31+I32</f>
        <v>5993274517</v>
      </c>
      <c r="J29" s="34">
        <f t="shared" si="4"/>
        <v>412830976.69999975</v>
      </c>
      <c r="K29" s="16">
        <f>K31+K32</f>
        <v>-883071478.73800993</v>
      </c>
    </row>
    <row r="30" spans="1:17">
      <c r="A30" s="49" t="s">
        <v>8</v>
      </c>
      <c r="B30" s="49"/>
      <c r="C30" s="49"/>
      <c r="D30" s="32"/>
      <c r="E30" s="35"/>
      <c r="F30" s="35"/>
      <c r="G30" s="37"/>
      <c r="H30" s="37"/>
      <c r="I30" s="35"/>
      <c r="J30" s="37"/>
      <c r="K30" s="13"/>
    </row>
    <row r="31" spans="1:17" s="10" customFormat="1" ht="17.399999999999999">
      <c r="A31" s="43" t="s">
        <v>9</v>
      </c>
      <c r="B31" s="43"/>
      <c r="C31" s="43"/>
      <c r="D31" s="30"/>
      <c r="E31" s="36">
        <f>E28+E26+E22+E20+E21+E18+E16+E15+E14+E13+E12+E9+E23</f>
        <v>4568337803.6999998</v>
      </c>
      <c r="F31" s="36"/>
      <c r="G31" s="36"/>
      <c r="H31" s="36">
        <f>H28+H26+H22+H20+H21+H18+H16+H15+H14+H13+H12+H9</f>
        <v>1213454.3219900001</v>
      </c>
      <c r="I31" s="36">
        <f>I28+I26+I22+I20+I21+I18+I16+I15+I14+I13+I12+I9+I23</f>
        <v>4170911621.5900002</v>
      </c>
      <c r="J31" s="36">
        <f>J28+J26+J22+J20+J21+J18+J16+J15+J14+J13+J12+J9+J23</f>
        <v>397426182.10999978</v>
      </c>
      <c r="K31" s="17">
        <f>K28+K26+K22+K21+K20+K18+K16+K15+K14+K13+K12+K9</f>
        <v>-769367517.18800998</v>
      </c>
    </row>
    <row r="32" spans="1:17" s="10" customFormat="1" ht="17.399999999999999">
      <c r="A32" s="43" t="s">
        <v>10</v>
      </c>
      <c r="B32" s="43"/>
      <c r="C32" s="43"/>
      <c r="D32" s="30"/>
      <c r="E32" s="36">
        <f>E27+E19+E10</f>
        <v>1837767690</v>
      </c>
      <c r="F32" s="36"/>
      <c r="G32" s="36"/>
      <c r="H32" s="36">
        <f>H27+H19</f>
        <v>0</v>
      </c>
      <c r="I32" s="36">
        <f>I27+I19+I10</f>
        <v>1822362895.4100001</v>
      </c>
      <c r="J32" s="36">
        <f>J27+J19</f>
        <v>15404794.589999959</v>
      </c>
      <c r="K32" s="17">
        <f t="shared" ref="K32" si="5">K27+K19</f>
        <v>-113703961.55</v>
      </c>
    </row>
    <row r="33" spans="1:11" hidden="1">
      <c r="C33" s="18" t="s">
        <v>53</v>
      </c>
      <c r="D33" s="18"/>
      <c r="E33" s="27">
        <v>303937.52</v>
      </c>
    </row>
    <row r="34" spans="1:11" hidden="1">
      <c r="A34" s="53" t="s">
        <v>34</v>
      </c>
      <c r="B34" s="53"/>
      <c r="C34" s="53"/>
      <c r="D34" s="53"/>
      <c r="E34" s="53"/>
      <c r="F34" s="53"/>
      <c r="G34" s="53"/>
      <c r="H34" s="53"/>
      <c r="I34" s="53"/>
      <c r="J34" s="53"/>
      <c r="K34" s="2"/>
    </row>
    <row r="35" spans="1:11" hidden="1">
      <c r="A35" s="40" t="s">
        <v>35</v>
      </c>
      <c r="B35" s="40"/>
      <c r="C35" s="40"/>
      <c r="D35" s="40"/>
      <c r="E35" s="40"/>
      <c r="F35" s="40"/>
      <c r="G35" s="40"/>
      <c r="H35" s="40"/>
      <c r="I35" s="40"/>
      <c r="J35" s="40"/>
      <c r="K35" s="2"/>
    </row>
    <row r="36" spans="1:11" hidden="1">
      <c r="A36" s="40" t="s">
        <v>36</v>
      </c>
      <c r="B36" s="40"/>
      <c r="C36" s="40"/>
      <c r="D36" s="40"/>
      <c r="E36" s="40"/>
      <c r="F36" s="40"/>
      <c r="G36" s="40"/>
      <c r="H36" s="40"/>
      <c r="I36" s="40"/>
      <c r="J36" s="40"/>
      <c r="K36" s="2"/>
    </row>
    <row r="37" spans="1:11" hidden="1"/>
    <row r="38" spans="1:11" hidden="1"/>
    <row r="39" spans="1:11" hidden="1">
      <c r="A39" s="50" t="s">
        <v>30</v>
      </c>
      <c r="B39" s="50"/>
      <c r="C39" s="50"/>
      <c r="D39" s="50"/>
      <c r="E39" s="50"/>
      <c r="F39" s="50"/>
      <c r="G39" s="50"/>
      <c r="H39" s="50"/>
      <c r="I39" s="50"/>
      <c r="J39" s="50"/>
      <c r="K39" s="2"/>
    </row>
    <row r="40" spans="1:11" hidden="1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2"/>
    </row>
    <row r="41" spans="1:11" hidden="1">
      <c r="A41" s="40" t="s">
        <v>49</v>
      </c>
      <c r="B41" s="40"/>
      <c r="C41" s="40"/>
      <c r="D41" s="40"/>
      <c r="E41" s="40"/>
      <c r="F41" s="40"/>
      <c r="G41" s="40"/>
      <c r="H41" s="40"/>
      <c r="I41" s="40"/>
      <c r="J41" s="40"/>
      <c r="K41" s="2"/>
    </row>
    <row r="42" spans="1:11" hidden="1"/>
    <row r="43" spans="1:11" hidden="1"/>
    <row r="45" spans="1:11">
      <c r="A45" s="2" t="s">
        <v>59</v>
      </c>
      <c r="D45" s="2" t="s">
        <v>61</v>
      </c>
    </row>
    <row r="47" spans="1:11">
      <c r="A47" s="2" t="s">
        <v>60</v>
      </c>
      <c r="D47" s="2" t="s">
        <v>62</v>
      </c>
      <c r="F47" s="19">
        <f t="shared" ref="F47" si="6">F48</f>
        <v>12910.210346715981</v>
      </c>
    </row>
    <row r="48" spans="1:11">
      <c r="F48" s="20">
        <f>O23*N23</f>
        <v>12910.210346715981</v>
      </c>
    </row>
  </sheetData>
  <mergeCells count="30">
    <mergeCell ref="M20:Q20"/>
    <mergeCell ref="K5:K6"/>
    <mergeCell ref="A40:J40"/>
    <mergeCell ref="A1:J1"/>
    <mergeCell ref="C5:C6"/>
    <mergeCell ref="A5:A6"/>
    <mergeCell ref="A27:C27"/>
    <mergeCell ref="E5:G6"/>
    <mergeCell ref="A34:J34"/>
    <mergeCell ref="A36:J36"/>
    <mergeCell ref="A35:J35"/>
    <mergeCell ref="A18:C18"/>
    <mergeCell ref="A19:C19"/>
    <mergeCell ref="H5:H6"/>
    <mergeCell ref="A11:C11"/>
    <mergeCell ref="D5:D6"/>
    <mergeCell ref="A41:J41"/>
    <mergeCell ref="I5:I6"/>
    <mergeCell ref="J5:J6"/>
    <mergeCell ref="A2:J2"/>
    <mergeCell ref="A3:J3"/>
    <mergeCell ref="A29:C29"/>
    <mergeCell ref="B5:B6"/>
    <mergeCell ref="A25:C25"/>
    <mergeCell ref="A26:C26"/>
    <mergeCell ref="A32:C32"/>
    <mergeCell ref="A8:J8"/>
    <mergeCell ref="A31:C31"/>
    <mergeCell ref="A30:C30"/>
    <mergeCell ref="A39:J39"/>
  </mergeCells>
  <pageMargins left="0.55118110236220474" right="0.15748031496062992" top="0.59055118110236227" bottom="0.39370078740157483" header="0.51181102362204722" footer="0.51181102362204722"/>
  <pageSetup paperSize="9" scale="47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Бюджет!LAST_CELL</vt:lpstr>
      <vt:lpstr>Бюджет!Область_печати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u59</dc:creator>
  <dc:description>POI HSSF rep:2.42.0.44</dc:description>
  <cp:lastModifiedBy>budget-3</cp:lastModifiedBy>
  <cp:lastPrinted>2020-04-10T07:34:55Z</cp:lastPrinted>
  <dcterms:created xsi:type="dcterms:W3CDTF">2017-05-05T10:28:39Z</dcterms:created>
  <dcterms:modified xsi:type="dcterms:W3CDTF">2020-05-07T11:38:14Z</dcterms:modified>
</cp:coreProperties>
</file>